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1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Inputs" sheetId="2" state="visible" r:id="rId2"/>
    <sheet xmlns:r="http://schemas.openxmlformats.org/officeDocument/2006/relationships" name="Sizing" sheetId="3" state="visible" r:id="rId3"/>
    <sheet xmlns:r="http://schemas.openxmlformats.org/officeDocument/2006/relationships" name="Drawdown &amp; Recovery" sheetId="4" state="visible" r:id="rId4"/>
  </sheets>
  <definedNames>
    <definedName name="Equity">Inputs!$B$5</definedName>
    <definedName name="RiskPct">Inputs!$B$6</definedName>
    <definedName name="WinRate">Inputs!$B$7</definedName>
    <definedName name="Payoff">Inputs!$B$8</definedName>
    <definedName name="CostPerUnit">Inputs!$B$11</definedName>
    <definedName name="LotStep">Inputs!$B$12</definedName>
    <definedName name="MaxCapPct">Inputs!$B$13</definedName>
    <definedName name="LeverageCap">Inputs!$B$14</definedName>
    <definedName name="RiskUSD">Inputs!$B$18</definedName>
    <definedName name="LossRate">Inputs!$B$19</definedName>
    <definedName name="Expectancy">Inputs!$B$20</definedName>
    <definedName name="Kelly">Inputs!$B$21</definedName>
    <definedName name="QuarterKelly">Inputs!$B$22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0.0%"/>
    <numFmt numFmtId="165" formatCode="0.000"/>
    <numFmt numFmtId="166" formatCode="#,##0.####"/>
    <numFmt numFmtId="167" formatCode="0.00&quot;R&quot;"/>
    <numFmt numFmtId="168" formatCode="0.0"/>
  </numFmts>
  <fonts count="11">
    <font>
      <name val="Calibri"/>
      <family val="2"/>
      <color theme="1"/>
      <sz val="11"/>
      <scheme val="minor"/>
    </font>
    <font>
      <name val="Arial"/>
      <b val="1"/>
      <color rgb="000D1726"/>
      <sz val="20"/>
    </font>
    <font>
      <name val="Arial"/>
      <b val="1"/>
      <color rgb="001F4FD8"/>
      <sz val="10"/>
    </font>
    <font>
      <name val="Arial"/>
      <b val="1"/>
      <color rgb="001F4FD8"/>
      <sz val="11"/>
    </font>
    <font>
      <name val="Arial"/>
      <color rgb="002B3A4F"/>
      <sz val="10"/>
    </font>
    <font>
      <name val="Arial"/>
      <b val="1"/>
      <color rgb="000D1726"/>
      <sz val="17"/>
    </font>
    <font>
      <name val="Arial"/>
      <color rgb="0055657B"/>
      <sz val="9.5"/>
    </font>
    <font>
      <name val="Arial"/>
      <color rgb="000D1726"/>
      <sz val="10"/>
    </font>
    <font>
      <name val="Arial"/>
      <color rgb="0055657B"/>
      <sz val="9"/>
    </font>
    <font>
      <name val="Arial"/>
      <b val="1"/>
      <color rgb="00FFFFFF"/>
      <sz val="9.5"/>
    </font>
    <font>
      <name val="Arial"/>
      <b val="1"/>
      <color rgb="000D1726"/>
      <sz val="10"/>
    </font>
  </fonts>
  <fills count="6">
    <fill>
      <patternFill/>
    </fill>
    <fill>
      <patternFill patternType="gray125"/>
    </fill>
    <fill>
      <patternFill patternType="solid">
        <fgColor rgb="00E7EDFD"/>
      </patternFill>
    </fill>
    <fill>
      <patternFill patternType="solid">
        <fgColor rgb="000D1726"/>
      </patternFill>
    </fill>
    <fill>
      <patternFill patternType="solid">
        <fgColor rgb="00F4F7FB"/>
      </patternFill>
    </fill>
    <fill>
      <patternFill patternType="solid">
        <fgColor rgb="00E9EEF6"/>
      </patternFill>
    </fill>
  </fills>
  <borders count="2">
    <border>
      <left/>
      <right/>
      <top/>
      <bottom/>
      <diagonal/>
    </border>
    <border>
      <left style="thin">
        <color rgb="00DFE6EF"/>
      </left>
      <right style="thin">
        <color rgb="00DFE6EF"/>
      </right>
      <top style="thin">
        <color rgb="00DFE6EF"/>
      </top>
      <bottom style="thin">
        <color rgb="00DFE6EF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0" borderId="0" applyAlignment="1" pivotButton="0" quotePrefix="0" xfId="0">
      <alignment vertical="top" wrapText="1"/>
    </xf>
    <xf numFmtId="0" fontId="7" fillId="0" borderId="0" pivotButton="0" quotePrefix="0" xfId="0"/>
    <xf numFmtId="3" fontId="2" fillId="2" borderId="1" pivotButton="0" quotePrefix="0" xfId="0"/>
    <xf numFmtId="0" fontId="8" fillId="0" borderId="0" applyAlignment="1" pivotButton="0" quotePrefix="0" xfId="0">
      <alignment vertical="top" wrapText="1"/>
    </xf>
    <xf numFmtId="164" fontId="2" fillId="2" borderId="1" pivotButton="0" quotePrefix="0" xfId="0"/>
    <xf numFmtId="2" fontId="2" fillId="2" borderId="1" pivotButton="0" quotePrefix="0" xfId="0"/>
    <xf numFmtId="4" fontId="2" fillId="2" borderId="1" pivotButton="0" quotePrefix="0" xfId="0"/>
    <xf numFmtId="0" fontId="9" fillId="3" borderId="1" applyAlignment="1" pivotButton="0" quotePrefix="0" xfId="0">
      <alignment horizontal="left" vertical="center" wrapText="1"/>
    </xf>
    <xf numFmtId="4" fontId="10" fillId="4" borderId="1" pivotButton="0" quotePrefix="0" xfId="0"/>
    <xf numFmtId="164" fontId="7" fillId="4" borderId="1" pivotButton="0" quotePrefix="0" xfId="0"/>
    <xf numFmtId="165" fontId="10" fillId="4" borderId="1" pivotButton="0" quotePrefix="0" xfId="0"/>
    <xf numFmtId="164" fontId="10" fillId="4" borderId="1" pivotButton="0" quotePrefix="0" xfId="0"/>
    <xf numFmtId="0" fontId="10" fillId="0" borderId="0" pivotButton="0" quotePrefix="0" xfId="0"/>
    <xf numFmtId="0" fontId="10" fillId="4" borderId="1" pivotButton="0" quotePrefix="0" xfId="0"/>
    <xf numFmtId="166" fontId="10" fillId="5" borderId="1" pivotButton="0" quotePrefix="0" xfId="0"/>
    <xf numFmtId="0" fontId="2" fillId="2" borderId="1" pivotButton="0" quotePrefix="0" xfId="0"/>
    <xf numFmtId="0" fontId="8" fillId="0" borderId="1" pivotButton="0" quotePrefix="0" xfId="0"/>
    <xf numFmtId="3" fontId="7" fillId="5" borderId="1" pivotButton="0" quotePrefix="0" xfId="0"/>
    <xf numFmtId="164" fontId="7" fillId="5" borderId="1" pivotButton="0" quotePrefix="0" xfId="0"/>
    <xf numFmtId="4" fontId="10" fillId="5" borderId="1" pivotButton="0" quotePrefix="0" xfId="0"/>
    <xf numFmtId="10" fontId="7" fillId="5" borderId="1" pivotButton="0" quotePrefix="0" xfId="0"/>
    <xf numFmtId="167" fontId="10" fillId="5" borderId="1" pivotButton="0" quotePrefix="0" xfId="0"/>
    <xf numFmtId="0" fontId="7" fillId="5" borderId="1" pivotButton="0" quotePrefix="0" xfId="0"/>
    <xf numFmtId="4" fontId="7" fillId="4" borderId="1" pivotButton="0" quotePrefix="0" xfId="0"/>
    <xf numFmtId="166" fontId="7" fillId="4" borderId="1" pivotButton="0" quotePrefix="0" xfId="0"/>
    <xf numFmtId="166" fontId="10" fillId="4" borderId="1" pivotButton="0" quotePrefix="0" xfId="0"/>
    <xf numFmtId="3" fontId="7" fillId="4" borderId="1" pivotButton="0" quotePrefix="0" xfId="0"/>
    <xf numFmtId="10" fontId="7" fillId="4" borderId="1" pivotButton="0" quotePrefix="0" xfId="0"/>
    <xf numFmtId="2" fontId="10" fillId="4" borderId="1" pivotButton="0" quotePrefix="0" xfId="0"/>
    <xf numFmtId="9" fontId="2" fillId="2" borderId="1" pivotButton="0" quotePrefix="0" xfId="0"/>
    <xf numFmtId="168" fontId="7" fillId="4" borderId="1" pivotButton="0" quotePrefix="0" xfId="0"/>
    <xf numFmtId="168" fontId="10" fillId="4" borderId="1" pivotButton="0" quotePrefix="0" xfId="0"/>
  </cellXfs>
  <cellStyles count="1">
    <cellStyle name="Normal" xfId="0" builtinId="0" hidden="0"/>
  </cellStyles>
  <dxfs count="3">
    <dxf>
      <fill>
        <patternFill patternType="solid">
          <fgColor rgb="00FBDDDB"/>
        </patternFill>
      </fill>
    </dxf>
    <dxf>
      <fill>
        <patternFill patternType="solid">
          <fgColor rgb="00FBF0DC"/>
        </patternFill>
      </fill>
    </dxf>
    <dxf>
      <fill>
        <patternFill patternType="solid">
          <fgColor rgb="00DFF2F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Gain required to recover</a:t>
            </a:r>
          </a:p>
        </rich>
      </tx>
    </title>
    <plotArea>
      <lineChart>
        <grouping val="standard"/>
        <ser>
          <idx val="0"/>
          <order val="0"/>
          <tx>
            <strRef>
              <f>'Drawdown &amp; Recovery'!B4</f>
            </strRef>
          </tx>
          <spPr>
            <a:ln xmlns:a="http://schemas.openxmlformats.org/drawingml/2006/main" w="22000">
              <a:solidFill>
                <a:srgbClr val="1F4FD8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'Drawdown &amp; Recovery'!$A$5:$A$15</f>
            </numRef>
          </cat>
          <val>
            <numRef>
              <f>'Drawdown &amp; Recovery'!$B$5:$B$15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Drawdown suffered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Gain needed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24</row>
      <rowOff>0</rowOff>
    </from>
    <ext cx="5400000" cy="30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1F4FD8"/>
    <outlinePr summaryBelow="1" summaryRight="1"/>
    <pageSetUpPr/>
  </sheetPr>
  <dimension ref="B2:B39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12" customWidth="1" min="2" max="2"/>
  </cols>
  <sheetData>
    <row r="2" ht="30" customHeight="1">
      <c r="B2" s="1" t="inlineStr">
        <is>
          <t>Position Sizing Workbook</t>
        </is>
      </c>
    </row>
    <row r="3">
      <c r="B3" s="2" t="inlineStr">
        <is>
          <t>AssetWhisper  ·  FREE EDITION  ·  version 1.0</t>
        </is>
      </c>
    </row>
    <row r="5" ht="24" customHeight="1">
      <c r="B5" s="3" t="inlineStr">
        <is>
          <t>HOW TO USE IT</t>
        </is>
      </c>
    </row>
    <row r="6" ht="18" customHeight="1">
      <c r="B6" s="4" t="inlineStr">
        <is>
          <t>1. Open the Inputs sheet and change the blue cells. Equity and risk per trade are the two that matter most.</t>
        </is>
      </c>
    </row>
    <row r="7" ht="18" customHeight="1">
      <c r="B7" s="4" t="inlineStr">
        <is>
          <t>2. Go to Sizing, enter a trade, and read the result card at the top right.</t>
        </is>
      </c>
    </row>
    <row r="8" ht="32" customHeight="1">
      <c r="B8" s="4" t="inlineStr">
        <is>
          <t>3. Read the checks under it. They tell you which constraint is limiting the position and whether the trade clears its own break-even.</t>
        </is>
      </c>
    </row>
    <row r="9" ht="18" customHeight="1">
      <c r="B9" s="4" t="inlineStr">
        <is>
          <t>4. Every other sheet updates from the same inputs. Blue means editable, grey means calculated.</t>
        </is>
      </c>
    </row>
    <row r="10" ht="18" customHeight="1">
      <c r="B10" s="4" t="inlineStr">
        <is>
          <t>5. In Google Sheets: File, Import, Upload, then Replace spreadsheet. All formulas carry over.</t>
        </is>
      </c>
    </row>
    <row r="12" ht="24" customHeight="1">
      <c r="B12" s="3" t="inlineStr">
        <is>
          <t>WHAT EACH SHEET ANSWERS</t>
        </is>
      </c>
    </row>
    <row r="13" ht="32" customHeight="1">
      <c r="B13" s="4" t="inlineStr">
        <is>
          <t>Inputs - your account, your measured win rate, your execution costs and caps. One place, read by everything else.</t>
        </is>
      </c>
    </row>
    <row r="14" ht="32" customHeight="1">
      <c r="B14" s="4" t="inlineStr">
        <is>
          <t>Sizing - how many units to buy so that a stop-out costs exactly your risk budget, after friction, lot size and caps. Plus reward/risk and the win rate the trade needs to break even.</t>
        </is>
      </c>
    </row>
    <row r="15" ht="18" customHeight="1">
      <c r="B15" s="4" t="inlineStr">
        <is>
          <t>Drawdown &amp; Recovery - the gain required to get back to level ground, and the years of compounding it takes.</t>
        </is>
      </c>
    </row>
    <row r="17" ht="24" customHeight="1">
      <c r="B17" s="3" t="inlineStr">
        <is>
          <t>THE ONE IDEA</t>
        </is>
      </c>
    </row>
    <row r="18" ht="32" customHeight="1">
      <c r="B18" s="4" t="inlineStr">
        <is>
          <t>Size positions so that being wrong repeatedly is survivable. Not so that being right is maximally profitable.</t>
        </is>
      </c>
    </row>
    <row r="19" ht="32" customHeight="1">
      <c r="B19" s="4" t="inlineStr">
        <is>
          <t>A system risking 1-2% per trade with attention to correlation will outlast a system with twice the edge and four times the size, because the second one has to stop trading to recover and the first one does not.</t>
        </is>
      </c>
    </row>
    <row r="21" ht="24" customHeight="1">
      <c r="B21" s="3" t="inlineStr">
        <is>
          <t>WHAT THE PRO EDITION ADDS</t>
        </is>
      </c>
    </row>
    <row r="22" ht="32" customHeight="1">
      <c r="B22" s="4" t="inlineStr">
        <is>
          <t>Risk of Ruin - the probability of the losing streak that halves your account, given your win rate and how often you trade.</t>
        </is>
      </c>
    </row>
    <row r="23" ht="18" customHeight="1">
      <c r="B23" s="4" t="inlineStr">
        <is>
          <t>Portfolio Risk - the correlation grid: what four positions at 1% each really add up to.</t>
        </is>
      </c>
    </row>
    <row r="24" ht="18" customHeight="1">
      <c r="B24" s="4" t="inlineStr">
        <is>
          <t>Volatility Sizing - ATR-based sizing across instruments.</t>
        </is>
      </c>
    </row>
    <row r="25" ht="18" customHeight="1">
      <c r="B25" s="4" t="inlineStr">
        <is>
          <t>Equity Curve - twenty consecutive losses at six risk levels, charted.</t>
        </is>
      </c>
    </row>
    <row r="26" ht="18" customHeight="1">
      <c r="B26" s="4" t="inlineStr">
        <is>
          <t>Scenarios - your trade at nine risk levels, priced in drawdown rather than units.</t>
        </is>
      </c>
    </row>
    <row r="27" ht="18" customHeight="1">
      <c r="B27" s="4" t="inlineStr">
        <is>
          <t>Trade Log - plan against execution with R multiples, and your logged win rate against your assumed one.</t>
        </is>
      </c>
    </row>
    <row r="28" ht="18" customHeight="1">
      <c r="B28" s="4" t="inlineStr">
        <is>
          <t>Available at https://assetwhisper.com/</t>
        </is>
      </c>
    </row>
    <row r="30" ht="24" customHeight="1">
      <c r="B30" s="3" t="inlineStr">
        <is>
          <t>COMPANION ARTICLE</t>
        </is>
      </c>
    </row>
    <row r="31" ht="18" customHeight="1">
      <c r="B31" s="4" t="inlineStr">
        <is>
          <t>Position Sizing: The Part of a Trading System That Decides Whether It Survives</t>
        </is>
      </c>
    </row>
    <row r="32" ht="18" customHeight="1">
      <c r="B32" s="4" t="inlineStr">
        <is>
          <t>https://assetwhisper.com/position-sizing-risk-of-ruin/</t>
        </is>
      </c>
    </row>
    <row r="34" ht="24" customHeight="1">
      <c r="B34" s="3" t="inlineStr">
        <is>
          <t>DISCLAIMER</t>
        </is>
      </c>
    </row>
    <row r="35" ht="74" customHeight="1">
      <c r="B35" s="4" t="inlineStr">
        <is>
          <t>Educational tool only. This workbook applies arithmetic to the numbers you enter. It is not investment advice, not a recommendation to trade any instrument, and it does not take your circumstances into account. Win rates and payoff ratios are estimates from your own past results and may not persist. A stop order does not guarantee the modelled loss: gaps, halts and illiquidity can produce a worse fill. Capital is at risk. AssetWhisper is not a licensed investment adviser. Full disclaimer: https://assetwhisper.com/disclaimer/</t>
        </is>
      </c>
    </row>
    <row r="37" ht="24" customHeight="1">
      <c r="B37" s="3" t="inlineStr">
        <is>
          <t>TERMS</t>
        </is>
      </c>
    </row>
    <row r="38" ht="18" customHeight="1">
      <c r="B38" s="4" t="inlineStr">
        <is>
          <t>Personal use. Please do not redistribute the file. Share the article link instead.</t>
        </is>
      </c>
    </row>
    <row r="39" ht="18" customHeight="1">
      <c r="B39" s="4" t="inlineStr">
        <is>
          <t>(c) 2026 AssetWhisper.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1726"/>
    <outlinePr summaryBelow="1" summaryRight="1"/>
    <pageSetUpPr/>
  </sheetPr>
  <dimension ref="A1:D2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6" customWidth="1" min="1" max="1"/>
    <col width="15" customWidth="1" min="2" max="2"/>
    <col width="3" customWidth="1" min="3" max="3"/>
    <col width="78" customWidth="1" min="4" max="4"/>
  </cols>
  <sheetData>
    <row r="1" ht="26" customHeight="1">
      <c r="A1" s="5" t="inlineStr">
        <is>
          <t>Inputs</t>
        </is>
      </c>
    </row>
    <row r="2" ht="30" customHeight="1">
      <c r="A2" s="6" t="inlineStr">
        <is>
          <t>Blue cells are yours to edit. Every other sheet reads from here, so change a number once and the whole workbook follows. Nothing is hard-coded.</t>
        </is>
      </c>
    </row>
    <row r="4" ht="22" customHeight="1">
      <c r="A4" s="3" t="inlineStr">
        <is>
          <t>ACCOUNT AND STRATEGY</t>
        </is>
      </c>
    </row>
    <row r="5" ht="30" customHeight="1">
      <c r="A5" s="7" t="inlineStr">
        <is>
          <t>Account equity ($)</t>
        </is>
      </c>
      <c r="B5" s="8" t="n">
        <v>25000</v>
      </c>
      <c r="D5" s="9" t="inlineStr">
        <is>
          <t>Total capital in the account today. Update it after every meaningful deposit, withdrawal or drawdown.</t>
        </is>
      </c>
    </row>
    <row r="6" ht="30" customHeight="1">
      <c r="A6" s="7" t="inlineStr">
        <is>
          <t>Risk per trade (% of equity)</t>
        </is>
      </c>
      <c r="B6" s="10" t="n">
        <v>0.01</v>
      </c>
      <c r="D6" s="9" t="inlineStr">
        <is>
          <t>The share of equity you accept losing when a stop is hit. 1-2% is the range that survives ordinary losing streaks.</t>
        </is>
      </c>
    </row>
    <row r="7" ht="30" customHeight="1">
      <c r="A7" s="7" t="inlineStr">
        <is>
          <t>Win rate</t>
        </is>
      </c>
      <c r="B7" s="10" t="n">
        <v>0.55</v>
      </c>
      <c r="D7" s="9" t="inlineStr">
        <is>
          <t>Share of trades that close in profit, measured over at least 100 trades of your own. Guessing here invalidates every result below.</t>
        </is>
      </c>
    </row>
    <row r="8" ht="30" customHeight="1">
      <c r="A8" s="7" t="inlineStr">
        <is>
          <t>Average win / average loss</t>
        </is>
      </c>
      <c r="B8" s="11" t="n">
        <v>1</v>
      </c>
      <c r="D8" s="9" t="inlineStr">
        <is>
          <t>Payoff ratio. 1.0 means the average winner and the average loser are the same size.</t>
        </is>
      </c>
    </row>
    <row r="10" ht="22" customHeight="1">
      <c r="A10" s="3" t="inlineStr">
        <is>
          <t>EXECUTION DEFAULTS</t>
        </is>
      </c>
    </row>
    <row r="11" ht="30" customHeight="1">
      <c r="A11" s="7" t="inlineStr">
        <is>
          <t>Fees + slippage per unit ($)</t>
        </is>
      </c>
      <c r="B11" s="12" t="n">
        <v>0.05</v>
      </c>
      <c r="D11" s="9" t="inlineStr">
        <is>
          <t>Estimated round-trip friction per share, coin or contract. It is added to the stop distance, so it makes the position smaller, not the risk larger.</t>
        </is>
      </c>
    </row>
    <row r="12" ht="30" customHeight="1">
      <c r="A12" s="7" t="inlineStr">
        <is>
          <t>Lot / quantity step</t>
        </is>
      </c>
      <c r="B12" s="11" t="n">
        <v>1</v>
      </c>
      <c r="D12" s="9" t="inlineStr">
        <is>
          <t>Smallest tradable increment: 1 for most shares, 0.001 for crypto, 1 for futures contracts.</t>
        </is>
      </c>
    </row>
    <row r="13" ht="30" customHeight="1">
      <c r="A13" s="7" t="inlineStr">
        <is>
          <t>Max capital in one position</t>
        </is>
      </c>
      <c r="B13" s="10" t="n">
        <v>0.25</v>
      </c>
      <c r="D13" s="9" t="inlineStr">
        <is>
          <t>Hard cap on how much equity a single position may occupy, regardless of how tight the stop is.</t>
        </is>
      </c>
    </row>
    <row r="14" ht="17" customHeight="1">
      <c r="A14" s="7" t="inlineStr">
        <is>
          <t>Leverage cap (x)</t>
        </is>
      </c>
      <c r="B14" s="11" t="n">
        <v>1</v>
      </c>
      <c r="D14" s="9" t="inlineStr">
        <is>
          <t>1.0 means cash only. Raising it lifts the capital cap, never the risk budget.</t>
        </is>
      </c>
    </row>
    <row r="16" ht="22" customHeight="1">
      <c r="A16" s="3" t="inlineStr">
        <is>
          <t>DERIVED - READ ONLY</t>
        </is>
      </c>
    </row>
    <row r="17" ht="28" customHeight="1">
      <c r="A17" s="13" t="inlineStr">
        <is>
          <t>Measure</t>
        </is>
      </c>
      <c r="B17" s="13" t="inlineStr">
        <is>
          <t>Value</t>
        </is>
      </c>
      <c r="C17" s="13" t="inlineStr"/>
      <c r="D17" s="13" t="inlineStr">
        <is>
          <t>What it tells you</t>
        </is>
      </c>
    </row>
    <row r="18" ht="30" customHeight="1">
      <c r="A18" s="7" t="inlineStr">
        <is>
          <t>Risk budget per trade ($)</t>
        </is>
      </c>
      <c r="B18" s="14">
        <f>$B$5*$B$6</f>
        <v/>
      </c>
      <c r="D18" s="9" t="inlineStr">
        <is>
          <t>The dollar loss a stop-out is allowed to produce. Position size is whatever makes this true.</t>
        </is>
      </c>
    </row>
    <row r="19" ht="17" customHeight="1">
      <c r="A19" s="7" t="inlineStr">
        <is>
          <t>Loss rate</t>
        </is>
      </c>
      <c r="B19" s="15">
        <f>1-$B$7</f>
        <v/>
      </c>
      <c r="D19" s="9" t="inlineStr">
        <is>
          <t>One minus the win rate.</t>
        </is>
      </c>
    </row>
    <row r="20" ht="30" customHeight="1">
      <c r="A20" s="7" t="inlineStr">
        <is>
          <t>Expectancy per $1 risked</t>
        </is>
      </c>
      <c r="B20" s="16">
        <f>$B$7*$B$8-(1-$B$7)</f>
        <v/>
      </c>
      <c r="D20" s="9" t="inlineStr">
        <is>
          <t>Expected profit per dollar risked. At or below zero the strategy loses over time and no position size repairs it.</t>
        </is>
      </c>
    </row>
    <row r="21" ht="30" customHeight="1">
      <c r="A21" s="7" t="inlineStr">
        <is>
          <t>Full Kelly fraction</t>
        </is>
      </c>
      <c r="B21" s="15">
        <f>IFERROR(MAX(0,$B$7-(1-$B$7)/$B$8),0)</f>
        <v/>
      </c>
      <c r="D21" s="9" t="inlineStr">
        <is>
          <t>The growth-maximising bet in theory. In practice it is unusable: it assumes your win rate is known exactly and it produces drawdowns above 50%.</t>
        </is>
      </c>
    </row>
    <row r="22" ht="30" customHeight="1">
      <c r="A22" s="7" t="inlineStr">
        <is>
          <t>Quarter Kelly</t>
        </is>
      </c>
      <c r="B22" s="17">
        <f>IFERROR(MAX(0,$B$7-(1-$B$7)/$B$8)/4,0)</f>
        <v/>
      </c>
      <c r="D22" s="9" t="inlineStr">
        <is>
          <t>A common practical ceiling. If your risk per trade is far above this line, the sizing is aggressive relative to the edge you claim.</t>
        </is>
      </c>
    </row>
    <row r="24" ht="30" customHeight="1">
      <c r="A24" s="18" t="inlineStr">
        <is>
          <t>Sanity check</t>
        </is>
      </c>
      <c r="B24" s="19">
        <f>IF($B$20&lt;=0,"Negative expectancy",IF($B$6&gt;$B$22,"Above quarter Kelly","Within quarter Kelly"))</f>
        <v/>
      </c>
      <c r="D24" s="9" t="inlineStr">
        <is>
          <t>Two failure modes in one cell: an edge that does not exist, and a bet too large for the edge that does.</t>
        </is>
      </c>
    </row>
  </sheetData>
  <conditionalFormatting sqref="B24">
    <cfRule type="expression" priority="1" dxfId="0">
      <formula>ISNUMBER(SEARCH("Negative",B24))</formula>
    </cfRule>
    <cfRule type="expression" priority="2" dxfId="1">
      <formula>ISNUMBER(SEARCH("Above",B24))</formula>
    </cfRule>
    <cfRule type="expression" priority="3" dxfId="2">
      <formula>ISNUMBER(SEARCH("Within",B24))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0D1726"/>
    <outlinePr summaryBelow="1" summaryRight="1"/>
    <pageSetUpPr fitToPage="1"/>
  </sheetPr>
  <dimension ref="A1:G4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15" customWidth="1" min="2" max="2"/>
    <col width="9" customWidth="1" min="3" max="3"/>
    <col width="46" customWidth="1" min="4" max="4"/>
    <col width="3" customWidth="1" min="5" max="5"/>
    <col width="31" customWidth="1" min="6" max="6"/>
    <col width="16" customWidth="1" min="7" max="7"/>
  </cols>
  <sheetData>
    <row r="1" ht="26" customHeight="1">
      <c r="A1" s="5" t="inlineStr">
        <is>
          <t>Position size for one trade</t>
        </is>
      </c>
    </row>
    <row r="2" ht="30" customHeight="1">
      <c r="A2" s="6" t="inlineStr">
        <is>
          <t>Enter the trade. The sheet returns the largest position that keeps a stop-out inside your risk budget, after friction, lot size, allocation cap and leverage cap.</t>
        </is>
      </c>
    </row>
    <row r="4" ht="22" customHeight="1">
      <c r="A4" s="3" t="inlineStr">
        <is>
          <t>1 - THE TRADE</t>
        </is>
      </c>
      <c r="F4" s="3" t="inlineStr">
        <is>
          <t>RESULT</t>
        </is>
      </c>
    </row>
    <row r="5" ht="28" customHeight="1">
      <c r="A5" s="13" t="inlineStr">
        <is>
          <t>Input</t>
        </is>
      </c>
      <c r="B5" s="13" t="inlineStr">
        <is>
          <t>Value</t>
        </is>
      </c>
      <c r="C5" s="13" t="inlineStr">
        <is>
          <t>Unit</t>
        </is>
      </c>
      <c r="D5" s="13" t="inlineStr">
        <is>
          <t>Notes</t>
        </is>
      </c>
      <c r="F5" s="7" t="inlineStr">
        <is>
          <t>Recommended units</t>
        </is>
      </c>
      <c r="G5" s="20">
        <f>B26</f>
        <v/>
      </c>
    </row>
    <row r="6" ht="17" customHeight="1">
      <c r="A6" s="7" t="inlineStr">
        <is>
          <t>Instrument</t>
        </is>
      </c>
      <c r="B6" s="21" t="inlineStr">
        <is>
          <t>SPY</t>
        </is>
      </c>
      <c r="C6" s="22" t="inlineStr"/>
      <c r="D6" s="9" t="inlineStr">
        <is>
          <t>Ticker or name. Cosmetic only.</t>
        </is>
      </c>
      <c r="F6" s="7" t="inlineStr">
        <is>
          <t>Position notional ($)</t>
        </is>
      </c>
      <c r="G6" s="23">
        <f>B27</f>
        <v/>
      </c>
    </row>
    <row r="7" ht="17" customHeight="1">
      <c r="A7" s="7" t="inlineStr">
        <is>
          <t>Direction</t>
        </is>
      </c>
      <c r="B7" s="21" t="inlineStr">
        <is>
          <t>Long</t>
        </is>
      </c>
      <c r="C7" s="22" t="inlineStr"/>
      <c r="D7" s="9" t="inlineStr">
        <is>
          <t>Long or Short. The checks read this.</t>
        </is>
      </c>
      <c r="F7" s="7" t="inlineStr">
        <is>
          <t>Position as % of equity</t>
        </is>
      </c>
      <c r="G7" s="24">
        <f>B28</f>
        <v/>
      </c>
    </row>
    <row r="8" ht="17" customHeight="1">
      <c r="A8" s="7" t="inlineStr">
        <is>
          <t>Entry price</t>
        </is>
      </c>
      <c r="B8" s="12" t="n">
        <v>520</v>
      </c>
      <c r="C8" s="22" t="inlineStr">
        <is>
          <t>$</t>
        </is>
      </c>
      <c r="D8" s="9" t="inlineStr">
        <is>
          <t>The price you expect to pay.</t>
        </is>
      </c>
      <c r="F8" s="7" t="inlineStr">
        <is>
          <t>Planned risk if stopped ($)</t>
        </is>
      </c>
      <c r="G8" s="25">
        <f>B29</f>
        <v/>
      </c>
    </row>
    <row r="9" ht="30" customHeight="1">
      <c r="A9" s="7" t="inlineStr">
        <is>
          <t>Stop-loss price</t>
        </is>
      </c>
      <c r="B9" s="12" t="n">
        <v>507</v>
      </c>
      <c r="C9" s="22" t="inlineStr">
        <is>
          <t>$</t>
        </is>
      </c>
      <c r="D9" s="9" t="inlineStr">
        <is>
          <t>The price at which the idea is wrong. Not a price you hope never trades.</t>
        </is>
      </c>
      <c r="F9" s="7" t="inlineStr">
        <is>
          <t>Actual risk (% of equity)</t>
        </is>
      </c>
      <c r="G9" s="26">
        <f>B30</f>
        <v/>
      </c>
    </row>
    <row r="10" ht="30" customHeight="1">
      <c r="A10" s="7" t="inlineStr">
        <is>
          <t>Target price (optional)</t>
        </is>
      </c>
      <c r="B10" s="12" t="n">
        <v>558</v>
      </c>
      <c r="C10" s="22" t="inlineStr">
        <is>
          <t>$</t>
        </is>
      </c>
      <c r="D10" s="9" t="inlineStr">
        <is>
          <t>Used only for reward and risk. Leave it blank if you exit on a signal.</t>
        </is>
      </c>
      <c r="F10" s="7" t="inlineStr">
        <is>
          <t>Reward / risk</t>
        </is>
      </c>
      <c r="G10" s="27">
        <f>B35</f>
        <v/>
      </c>
    </row>
    <row r="11" ht="30" customHeight="1">
      <c r="A11" s="7" t="inlineStr">
        <is>
          <t>Contract multiplier</t>
        </is>
      </c>
      <c r="B11" s="11" t="n">
        <v>1</v>
      </c>
      <c r="C11" s="22" t="inlineStr">
        <is>
          <t>x</t>
        </is>
      </c>
      <c r="D11" s="9" t="inlineStr">
        <is>
          <t>1 for shares and crypto, 50 for E-mini S&amp;P, 100 for equity options.</t>
        </is>
      </c>
      <c r="F11" s="7" t="inlineStr">
        <is>
          <t>Break-even win rate</t>
        </is>
      </c>
      <c r="G11" s="24">
        <f>B36</f>
        <v/>
      </c>
    </row>
    <row r="12" ht="30" customHeight="1">
      <c r="A12" s="7" t="inlineStr">
        <is>
          <t>Fees + slippage per unit</t>
        </is>
      </c>
      <c r="B12" s="12">
        <f>CostPerUnit</f>
        <v/>
      </c>
      <c r="C12" s="22" t="inlineStr">
        <is>
          <t>$</t>
        </is>
      </c>
      <c r="D12" s="9" t="inlineStr">
        <is>
          <t>Defaults to Inputs. Raise it for an illiquid instrument.</t>
        </is>
      </c>
      <c r="F12" s="7" t="inlineStr">
        <is>
          <t>Expected value per trade ($)</t>
        </is>
      </c>
      <c r="G12" s="25">
        <f>B39</f>
        <v/>
      </c>
    </row>
    <row r="13" ht="17" customHeight="1">
      <c r="A13" s="7" t="inlineStr">
        <is>
          <t>Lot / quantity step</t>
        </is>
      </c>
      <c r="B13" s="11">
        <f>LotStep</f>
        <v/>
      </c>
      <c r="C13" s="22" t="inlineStr">
        <is>
          <t>units</t>
        </is>
      </c>
      <c r="D13" s="9" t="inlineStr">
        <is>
          <t>Defaults to Inputs.</t>
        </is>
      </c>
    </row>
    <row r="14" ht="30" customHeight="1">
      <c r="A14" s="7" t="inlineStr">
        <is>
          <t>Risk per trade</t>
        </is>
      </c>
      <c r="B14" s="10">
        <f>RiskPct</f>
        <v/>
      </c>
      <c r="C14" s="22" t="inlineStr">
        <is>
          <t>%</t>
        </is>
      </c>
      <c r="D14" s="9" t="inlineStr">
        <is>
          <t>Defaults to Inputs. Lower it for a low-conviction trade.</t>
        </is>
      </c>
      <c r="F14" s="3" t="inlineStr">
        <is>
          <t>CHECKS</t>
        </is>
      </c>
    </row>
    <row r="15" ht="17" customHeight="1">
      <c r="A15" s="7" t="inlineStr">
        <is>
          <t>Max capital in this position</t>
        </is>
      </c>
      <c r="B15" s="10">
        <f>MaxCapPct</f>
        <v/>
      </c>
      <c r="C15" s="22" t="inlineStr">
        <is>
          <t>%</t>
        </is>
      </c>
      <c r="D15" s="9" t="inlineStr">
        <is>
          <t>Defaults to Inputs.</t>
        </is>
      </c>
      <c r="F15" s="7" t="inlineStr">
        <is>
          <t>Stop placement</t>
        </is>
      </c>
      <c r="G15" s="28">
        <f>IF(B9=B8,"Stop must differ from entry",IF(B7="Long",IF(B9&lt;B8,"OK","Stop must be below entry"),IF(B9&gt;B8,"OK","Stop must be above entry")))</f>
        <v/>
      </c>
    </row>
    <row r="16" ht="17" customHeight="1">
      <c r="A16" s="7" t="inlineStr">
        <is>
          <t>Leverage cap</t>
        </is>
      </c>
      <c r="B16" s="11">
        <f>LeverageCap</f>
        <v/>
      </c>
      <c r="C16" s="22" t="inlineStr">
        <is>
          <t>x</t>
        </is>
      </c>
      <c r="D16" s="9" t="inlineStr">
        <is>
          <t>Defaults to Inputs.</t>
        </is>
      </c>
      <c r="F16" s="7" t="inlineStr">
        <is>
          <t>Target placement</t>
        </is>
      </c>
      <c r="G16" s="28">
        <f>IF(B10="","No target set",IF(B7="Long",IF(B10&gt;B8,"OK","Target must be above entry"),IF(B10&lt;B8,"OK","Target must be below entry")))</f>
        <v/>
      </c>
    </row>
    <row r="17">
      <c r="F17" s="7" t="inlineStr">
        <is>
          <t>Binding constraint</t>
        </is>
      </c>
      <c r="G17" s="28">
        <f>IF(B25&lt;B24,"Capital cap","Risk budget")</f>
        <v/>
      </c>
    </row>
    <row r="18" ht="22" customHeight="1">
      <c r="A18" s="3" t="inlineStr">
        <is>
          <t>2 - HOW THE SIZE IS REACHED</t>
        </is>
      </c>
      <c r="F18" s="7" t="inlineStr">
        <is>
          <t>Friction as share of risk</t>
        </is>
      </c>
      <c r="G18" s="24">
        <f>IF(B23&gt;0,B22/B23,0)</f>
        <v/>
      </c>
    </row>
    <row r="19" ht="28" customHeight="1">
      <c r="A19" s="13" t="inlineStr">
        <is>
          <t>Step</t>
        </is>
      </c>
      <c r="B19" s="13" t="inlineStr">
        <is>
          <t>Value</t>
        </is>
      </c>
      <c r="C19" s="13" t="inlineStr">
        <is>
          <t>Unit</t>
        </is>
      </c>
      <c r="D19" s="13" t="inlineStr">
        <is>
          <t>What it is</t>
        </is>
      </c>
      <c r="F19" s="7" t="inlineStr">
        <is>
          <t>Size lost to rounding</t>
        </is>
      </c>
      <c r="G19" s="24">
        <f>IF(MIN(B24,B25)=0,0,1-B26/MIN(B24,B25))</f>
        <v/>
      </c>
    </row>
    <row r="20" ht="30" customHeight="1">
      <c r="A20" s="7" t="inlineStr">
        <is>
          <t>Risk budget</t>
        </is>
      </c>
      <c r="B20" s="29">
        <f>Equity*B14</f>
        <v/>
      </c>
      <c r="C20" s="22" t="inlineStr">
        <is>
          <t>$</t>
        </is>
      </c>
      <c r="D20" s="9" t="inlineStr">
        <is>
          <t>Equity times risk per trade. The most this trade is allowed to cost you.</t>
        </is>
      </c>
      <c r="F20" s="7" t="inlineStr">
        <is>
          <t>Edge at this reward/risk</t>
        </is>
      </c>
      <c r="G20" s="28">
        <f>IF(B35&lt;=0,"No target set",IF(WinRate&gt;B36,"OK","Win rate below break-even"))</f>
        <v/>
      </c>
    </row>
    <row r="21" ht="17" customHeight="1">
      <c r="A21" s="7" t="inlineStr">
        <is>
          <t>Stop distance per unit</t>
        </is>
      </c>
      <c r="B21" s="29">
        <f>ABS(B8-B9)*B11</f>
        <v/>
      </c>
      <c r="C21" s="22" t="inlineStr">
        <is>
          <t>$</t>
        </is>
      </c>
      <c r="D21" s="9" t="inlineStr">
        <is>
          <t>Entry to stop, times the contract multiplier.</t>
        </is>
      </c>
    </row>
    <row r="22" ht="30" customHeight="1">
      <c r="A22" s="7" t="inlineStr">
        <is>
          <t>Friction per unit</t>
        </is>
      </c>
      <c r="B22" s="29">
        <f>B12</f>
        <v/>
      </c>
      <c r="C22" s="22" t="inlineStr">
        <is>
          <t>$</t>
        </is>
      </c>
      <c r="D22" s="9" t="inlineStr">
        <is>
          <t>Fees and slippage, round trip. Real money, and usually left out.</t>
        </is>
      </c>
    </row>
    <row r="23" ht="30" customHeight="1">
      <c r="A23" s="7" t="inlineStr">
        <is>
          <t>Total risk per unit</t>
        </is>
      </c>
      <c r="B23" s="29">
        <f>B21+B22</f>
        <v/>
      </c>
      <c r="C23" s="22" t="inlineStr">
        <is>
          <t>$</t>
        </is>
      </c>
      <c r="D23" s="9" t="inlineStr">
        <is>
          <t>What one unit actually costs you when the stop is hit.</t>
        </is>
      </c>
    </row>
    <row r="24" ht="30" customHeight="1">
      <c r="A24" s="7" t="inlineStr">
        <is>
          <t>Units allowed by risk</t>
        </is>
      </c>
      <c r="B24" s="30">
        <f>IF(B23&gt;0,B20/B23,0)</f>
        <v/>
      </c>
      <c r="C24" s="22" t="inlineStr">
        <is>
          <t>units</t>
        </is>
      </c>
      <c r="D24" s="9" t="inlineStr">
        <is>
          <t>The size if the risk budget were the only constraint.</t>
        </is>
      </c>
    </row>
    <row r="25" ht="30" customHeight="1">
      <c r="A25" s="7" t="inlineStr">
        <is>
          <t>Units allowed by capital</t>
        </is>
      </c>
      <c r="B25" s="30">
        <f>IF(B8*B11&gt;0,(Equity*B15*B16)/(B8*B11),0)</f>
        <v/>
      </c>
      <c r="C25" s="22" t="inlineStr">
        <is>
          <t>units</t>
        </is>
      </c>
      <c r="D25" s="9" t="inlineStr">
        <is>
          <t>The size the allocation and leverage caps let you afford.</t>
        </is>
      </c>
    </row>
    <row r="26" ht="30" customHeight="1">
      <c r="A26" s="7" t="inlineStr">
        <is>
          <t>Recommended units</t>
        </is>
      </c>
      <c r="B26" s="31">
        <f>IF(B13&gt;0,INT(MIN(B24,B25)/B13)*B13,0)</f>
        <v/>
      </c>
      <c r="C26" s="22" t="inlineStr">
        <is>
          <t>units</t>
        </is>
      </c>
      <c r="D26" s="9" t="inlineStr">
        <is>
          <t>The smaller of the two, rounded down to a whole lot.</t>
        </is>
      </c>
    </row>
    <row r="27" ht="17" customHeight="1">
      <c r="A27" s="7" t="inlineStr">
        <is>
          <t>Position notional</t>
        </is>
      </c>
      <c r="B27" s="32">
        <f>B26*B8*B11</f>
        <v/>
      </c>
      <c r="C27" s="22" t="inlineStr">
        <is>
          <t>$</t>
        </is>
      </c>
      <c r="D27" s="9" t="inlineStr">
        <is>
          <t>What the position is worth at entry.</t>
        </is>
      </c>
    </row>
    <row r="28" ht="30" customHeight="1">
      <c r="A28" s="7" t="inlineStr">
        <is>
          <t>Position as % of equity</t>
        </is>
      </c>
      <c r="B28" s="15">
        <f>IF(Equity&gt;0,B27/Equity,0)</f>
        <v/>
      </c>
      <c r="C28" s="22" t="inlineStr">
        <is>
          <t>%</t>
        </is>
      </c>
      <c r="D28" s="9" t="inlineStr">
        <is>
          <t>A tight stop turns a 1% risk into a large position. That exposure is gap risk.</t>
        </is>
      </c>
    </row>
    <row r="29" ht="30" customHeight="1">
      <c r="A29" s="7" t="inlineStr">
        <is>
          <t>Planned risk if stopped</t>
        </is>
      </c>
      <c r="B29" s="14">
        <f>B26*B23</f>
        <v/>
      </c>
      <c r="C29" s="22" t="inlineStr">
        <is>
          <t>$</t>
        </is>
      </c>
      <c r="D29" s="9" t="inlineStr">
        <is>
          <t>Units times total risk per unit. Compare it with the risk budget above.</t>
        </is>
      </c>
    </row>
    <row r="30" ht="30" customHeight="1">
      <c r="A30" s="7" t="inlineStr">
        <is>
          <t>Actual risk</t>
        </is>
      </c>
      <c r="B30" s="33">
        <f>IF(Equity&gt;0,B29/Equity,0)</f>
        <v/>
      </c>
      <c r="C30" s="22" t="inlineStr">
        <is>
          <t>%</t>
        </is>
      </c>
      <c r="D30" s="9" t="inlineStr">
        <is>
          <t>Usually below plan: rounding and caps only ever cut the size.</t>
        </is>
      </c>
    </row>
    <row r="32" ht="22" customHeight="1">
      <c r="A32" s="3" t="inlineStr">
        <is>
          <t>3 - IS THE TRADE WORTH TAKING</t>
        </is>
      </c>
    </row>
    <row r="33" ht="28" customHeight="1">
      <c r="A33" s="13" t="inlineStr">
        <is>
          <t>Measure</t>
        </is>
      </c>
      <c r="B33" s="13" t="inlineStr">
        <is>
          <t>Value</t>
        </is>
      </c>
      <c r="C33" s="13" t="inlineStr">
        <is>
          <t>Unit</t>
        </is>
      </c>
      <c r="D33" s="13" t="inlineStr">
        <is>
          <t>What it is</t>
        </is>
      </c>
    </row>
    <row r="34" ht="17" customHeight="1">
      <c r="A34" s="7" t="inlineStr">
        <is>
          <t>Net reward per unit</t>
        </is>
      </c>
      <c r="B34" s="29">
        <f>IF(B10="",0,MAX(ABS(B10-B8)*B11-B12,0))</f>
        <v/>
      </c>
      <c r="C34" s="22" t="inlineStr">
        <is>
          <t>$</t>
        </is>
      </c>
      <c r="D34" s="9" t="inlineStr">
        <is>
          <t>Distance to target, less friction.</t>
        </is>
      </c>
    </row>
    <row r="35" ht="30" customHeight="1">
      <c r="A35" s="7" t="inlineStr">
        <is>
          <t>Reward / risk</t>
        </is>
      </c>
      <c r="B35" s="34">
        <f>IF(B23&gt;0,B34/B23,0)</f>
        <v/>
      </c>
      <c r="C35" s="22" t="inlineStr">
        <is>
          <t>R</t>
        </is>
      </c>
      <c r="D35" s="9" t="inlineStr">
        <is>
          <t>How many units of risk the target pays. Below 1R you need a high win rate.</t>
        </is>
      </c>
    </row>
    <row r="36" ht="30" customHeight="1">
      <c r="A36" s="7" t="inlineStr">
        <is>
          <t>Break-even win rate</t>
        </is>
      </c>
      <c r="B36" s="15">
        <f>IF(B35&gt;0,1/(1+B35),0)</f>
        <v/>
      </c>
      <c r="C36" s="22" t="inlineStr">
        <is>
          <t>%</t>
        </is>
      </c>
      <c r="D36" s="9" t="inlineStr">
        <is>
          <t>The win rate at which this reward and risk merely break even.</t>
        </is>
      </c>
    </row>
    <row r="37" ht="17" customHeight="1">
      <c r="A37" s="7" t="inlineStr">
        <is>
          <t>Your win rate</t>
        </is>
      </c>
      <c r="B37" s="15">
        <f>WinRate</f>
        <v/>
      </c>
      <c r="C37" s="22" t="inlineStr">
        <is>
          <t>%</t>
        </is>
      </c>
      <c r="D37" s="9" t="inlineStr">
        <is>
          <t>From Inputs. Measured, not hoped.</t>
        </is>
      </c>
    </row>
    <row r="38" ht="30" customHeight="1">
      <c r="A38" s="7" t="inlineStr">
        <is>
          <t>Edge over break-even</t>
        </is>
      </c>
      <c r="B38" s="17">
        <f>B37-B36</f>
        <v/>
      </c>
      <c r="C38" s="22" t="inlineStr">
        <is>
          <t>pts</t>
        </is>
      </c>
      <c r="D38" s="9" t="inlineStr">
        <is>
          <t>Positive means the trade is worth taking on these assumptions.</t>
        </is>
      </c>
    </row>
    <row r="39" ht="30" customHeight="1">
      <c r="A39" s="7" t="inlineStr">
        <is>
          <t>Expected value per trade</t>
        </is>
      </c>
      <c r="B39" s="14">
        <f>B29*(WinRate*B35-(1-WinRate))</f>
        <v/>
      </c>
      <c r="C39" s="22" t="inlineStr">
        <is>
          <t>$</t>
        </is>
      </c>
      <c r="D39" s="9" t="inlineStr">
        <is>
          <t>Planned risk times (win rate times R, minus loss rate). The average outcome, not this one.</t>
        </is>
      </c>
    </row>
    <row r="40" ht="17" customHeight="1">
      <c r="A40" s="7" t="inlineStr">
        <is>
          <t>Profit if the target is hit</t>
        </is>
      </c>
      <c r="B40" s="32">
        <f>B26*B34</f>
        <v/>
      </c>
      <c r="C40" s="22" t="inlineStr">
        <is>
          <t>$</t>
        </is>
      </c>
      <c r="D40" s="9" t="inlineStr">
        <is>
          <t>The good case, for scale.</t>
        </is>
      </c>
    </row>
    <row r="42" ht="56" customHeight="1">
      <c r="A42" s="9" t="inlineStr">
        <is>
          <t>Educational tool only. This workbook applies arithmetic to the numbers you enter. It is not investment advice, not a recommendation to trade any instrument, and it does not take your circumstances into account. Win rates and payoff ratios are estimates from your own past results and may not persist. A stop order does not guarantee the modelled loss: gaps, halts and illiquidity can produce a worse fill. Capital is at risk. AssetWhisper is not a licensed investment adviser. Full disclaimer: https://assetwhisper.com/disclaimer/</t>
        </is>
      </c>
    </row>
  </sheetData>
  <conditionalFormatting sqref="B28">
    <cfRule type="cellIs" priority="1" operator="greaterThan" dxfId="0">
      <formula>1</formula>
    </cfRule>
  </conditionalFormatting>
  <conditionalFormatting sqref="B38">
    <cfRule type="cellIs" priority="2" operator="lessThan" dxfId="0">
      <formula>0</formula>
    </cfRule>
  </conditionalFormatting>
  <conditionalFormatting sqref="B39">
    <cfRule type="cellIs" priority="3" operator="lessThan" dxfId="0">
      <formula>0</formula>
    </cfRule>
  </conditionalFormatting>
  <conditionalFormatting sqref="G15:G20">
    <cfRule type="expression" priority="4" dxfId="0">
      <formula>ISNUMBER(SEARCH("must",G15))</formula>
    </cfRule>
    <cfRule type="expression" priority="5" dxfId="0">
      <formula>ISNUMBER(SEARCH("below break-even",G15))</formula>
    </cfRule>
    <cfRule type="expression" priority="6" dxfId="1">
      <formula>ISNUMBER(SEARCH("Capital cap",G15))</formula>
    </cfRule>
    <cfRule type="expression" priority="7" dxfId="2">
      <formula>EXACT(G15,"OK")</formula>
    </cfRule>
  </conditionalFormatting>
  <dataValidations count="1">
    <dataValidation sqref="B7" showDropDown="0" showInputMessage="0" showErrorMessage="0" allowBlank="0" type="list">
      <formula1>"Long,Short"</formula1>
    </dataValidation>
  </dataValidations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tabColor rgb="000D1726"/>
    <outlinePr summaryBelow="1" summaryRight="1"/>
    <pageSetUpPr/>
  </sheetPr>
  <dimension ref="A1:F2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20" customWidth="1" min="2" max="2"/>
    <col width="18" customWidth="1" min="3" max="3"/>
    <col width="16" customWidth="1" min="4" max="4"/>
    <col width="3" customWidth="1" min="5" max="5"/>
    <col width="62" customWidth="1" min="6" max="6"/>
  </cols>
  <sheetData>
    <row r="1" ht="26" customHeight="1">
      <c r="A1" s="5" t="inlineStr">
        <is>
          <t>Losses are not symmetric</t>
        </is>
      </c>
    </row>
    <row r="2" ht="30" customHeight="1">
      <c r="A2" s="6" t="inlineStr">
        <is>
          <t>The gain needed to get back to level ground grows faster than the loss that caused it. This is the whole argument for sizing small, in one table.</t>
        </is>
      </c>
    </row>
    <row r="4" ht="28" customHeight="1">
      <c r="A4" s="13" t="inlineStr">
        <is>
          <t>Drawdown</t>
        </is>
      </c>
      <c r="B4" s="13" t="inlineStr">
        <is>
          <t>Gain to recover</t>
        </is>
      </c>
      <c r="C4" s="13" t="inlineStr">
        <is>
          <t>Equity left</t>
        </is>
      </c>
      <c r="D4" s="13" t="inlineStr">
        <is>
          <t>Years to recover</t>
        </is>
      </c>
      <c r="E4" s="13" t="inlineStr"/>
      <c r="F4" s="13" t="inlineStr">
        <is>
          <t>What that means in practice</t>
        </is>
      </c>
    </row>
    <row r="5" ht="17" customHeight="1">
      <c r="A5" s="35" t="n">
        <v>0.05</v>
      </c>
      <c r="B5" s="17">
        <f>A5/(1-A5)</f>
        <v/>
      </c>
      <c r="C5" s="32">
        <f>Equity*(1-A5)</f>
        <v/>
      </c>
      <c r="D5" s="36">
        <f>IF($C$18&lt;=0,"never",LN(1/(1-A5))/LN(1+$C$18))</f>
        <v/>
      </c>
      <c r="F5" s="9" t="inlineStr">
        <is>
          <t>A rough fortnight. Noise.</t>
        </is>
      </c>
    </row>
    <row r="6" ht="17" customHeight="1">
      <c r="A6" s="35" t="n">
        <v>0.1</v>
      </c>
      <c r="B6" s="17">
        <f>A6/(1-A6)</f>
        <v/>
      </c>
      <c r="C6" s="32">
        <f>Equity*(1-A6)</f>
        <v/>
      </c>
      <c r="D6" s="36">
        <f>IF($C$18&lt;=0,"never",LN(1/(1-A6))/LN(1+$C$18))</f>
        <v/>
      </c>
      <c r="F6" s="9" t="inlineStr">
        <is>
          <t>A normal bad month. Recoverable without changing anything.</t>
        </is>
      </c>
    </row>
    <row r="7" ht="30" customHeight="1">
      <c r="A7" s="35" t="n">
        <v>0.15</v>
      </c>
      <c r="B7" s="17">
        <f>A7/(1-A7)</f>
        <v/>
      </c>
      <c r="C7" s="32">
        <f>Equity*(1-A7)</f>
        <v/>
      </c>
      <c r="D7" s="36">
        <f>IF($C$18&lt;=0,"never",LN(1/(1-A7))/LN(1+$C$18))</f>
        <v/>
      </c>
      <c r="F7" s="9" t="inlineStr">
        <is>
          <t>A bad quarter. The point where people start rewriting the rules.</t>
        </is>
      </c>
    </row>
    <row r="8" ht="17" customHeight="1">
      <c r="A8" s="35" t="n">
        <v>0.2</v>
      </c>
      <c r="B8" s="17">
        <f>A8/(1-A8)</f>
        <v/>
      </c>
      <c r="C8" s="32">
        <f>Equity*(1-A8)</f>
        <v/>
      </c>
      <c r="D8" s="36">
        <f>IF($C$18&lt;=0,"never",LN(1/(1-A8))/LN(1+$C$18))</f>
        <v/>
      </c>
      <c r="F8" s="9" t="inlineStr">
        <is>
          <t>Most discretionary traders abandon the system here.</t>
        </is>
      </c>
    </row>
    <row r="9" ht="30" customHeight="1">
      <c r="A9" s="35" t="n">
        <v>0.25</v>
      </c>
      <c r="B9" s="17">
        <f>A9/(1-A9)</f>
        <v/>
      </c>
      <c r="C9" s="32">
        <f>Equity*(1-A9)</f>
        <v/>
      </c>
      <c r="D9" s="36">
        <f>IF($C$18&lt;=0,"never",LN(1/(1-A9))/LN(1+$C$18))</f>
        <v/>
      </c>
      <c r="F9" s="9" t="inlineStr">
        <is>
          <t>A bad year. Still recoverable, but the psychology is the hard part.</t>
        </is>
      </c>
    </row>
    <row r="10" ht="17" customHeight="1">
      <c r="A10" s="35" t="n">
        <v>0.3</v>
      </c>
      <c r="B10" s="17">
        <f>A10/(1-A10)</f>
        <v/>
      </c>
      <c r="C10" s="32">
        <f>Equity*(1-A10)</f>
        <v/>
      </c>
      <c r="D10" s="36">
        <f>IF($C$18&lt;=0,"never",LN(1/(1-A10))/LN(1+$C$18))</f>
        <v/>
      </c>
      <c r="F10" s="9" t="inlineStr">
        <is>
          <t>A 43% run is needed just to get back to where you started.</t>
        </is>
      </c>
    </row>
    <row r="11" ht="17" customHeight="1">
      <c r="A11" s="35" t="n">
        <v>0.4</v>
      </c>
      <c r="B11" s="17">
        <f>A11/(1-A11)</f>
        <v/>
      </c>
      <c r="C11" s="32">
        <f>Equity*(1-A11)</f>
        <v/>
      </c>
      <c r="D11" s="36">
        <f>IF($C$18&lt;=0,"never",LN(1/(1-A11))/LN(1+$C$18))</f>
        <v/>
      </c>
      <c r="F11" s="9" t="inlineStr">
        <is>
          <t>Two years of good performance spent on recovery, not profit.</t>
        </is>
      </c>
    </row>
    <row r="12" ht="30" customHeight="1">
      <c r="A12" s="35" t="n">
        <v>0.5</v>
      </c>
      <c r="B12" s="17">
        <f>A12/(1-A12)</f>
        <v/>
      </c>
      <c r="C12" s="32">
        <f>Equity*(1-A12)</f>
        <v/>
      </c>
      <c r="D12" s="36">
        <f>IF($C$18&lt;=0,"never",LN(1/(1-A12))/LN(1+$C$18))</f>
        <v/>
      </c>
      <c r="F12" s="9" t="inlineStr">
        <is>
          <t>You must double what is left. Few strategies do that on demand.</t>
        </is>
      </c>
    </row>
    <row r="13" ht="17" customHeight="1">
      <c r="A13" s="35" t="n">
        <v>0.6</v>
      </c>
      <c r="B13" s="17">
        <f>A13/(1-A13)</f>
        <v/>
      </c>
      <c r="C13" s="32">
        <f>Equity*(1-A13)</f>
        <v/>
      </c>
      <c r="D13" s="36">
        <f>IF($C$18&lt;=0,"never",LN(1/(1-A13))/LN(1+$C$18))</f>
        <v/>
      </c>
      <c r="F13" s="9" t="inlineStr">
        <is>
          <t>Effectively terminal for most accounts.</t>
        </is>
      </c>
    </row>
    <row r="14" ht="17" customHeight="1">
      <c r="A14" s="35" t="n">
        <v>0.75</v>
      </c>
      <c r="B14" s="17">
        <f>A14/(1-A14)</f>
        <v/>
      </c>
      <c r="C14" s="32">
        <f>Equity*(1-A14)</f>
        <v/>
      </c>
      <c r="D14" s="36">
        <f>IF($C$18&lt;=0,"never",LN(1/(1-A14))/LN(1+$C$18))</f>
        <v/>
      </c>
      <c r="F14" s="9" t="inlineStr">
        <is>
          <t>Effectively terminal for most accounts.</t>
        </is>
      </c>
    </row>
    <row r="15" ht="17" customHeight="1">
      <c r="A15" s="35" t="n">
        <v>0.9</v>
      </c>
      <c r="B15" s="17">
        <f>A15/(1-A15)</f>
        <v/>
      </c>
      <c r="C15" s="32">
        <f>Equity*(1-A15)</f>
        <v/>
      </c>
      <c r="D15" s="36">
        <f>IF($C$18&lt;=0,"never",LN(1/(1-A15))/LN(1+$C$18))</f>
        <v/>
      </c>
      <c r="F15" s="9" t="inlineStr">
        <is>
          <t>Not a drawdown. An ending.</t>
        </is>
      </c>
    </row>
    <row r="17" ht="22" customHeight="1">
      <c r="A17" s="3" t="inlineStr">
        <is>
          <t>YOUR OWN NUMBER</t>
        </is>
      </c>
    </row>
    <row r="18" ht="30" customHeight="1">
      <c r="A18" s="7" t="inlineStr">
        <is>
          <t>Annual return assumed</t>
        </is>
      </c>
      <c r="C18" s="35" t="n">
        <v>0.1</v>
      </c>
      <c r="F18" s="9" t="inlineStr">
        <is>
          <t>Used by the recovery column and the block below. Be conservative here; recovery is not a plan.</t>
        </is>
      </c>
    </row>
    <row r="19">
      <c r="A19" s="7" t="inlineStr">
        <is>
          <t>Drawdown suffered</t>
        </is>
      </c>
      <c r="C19" s="35" t="n">
        <v>0.35</v>
      </c>
    </row>
    <row r="20">
      <c r="A20" s="7" t="inlineStr">
        <is>
          <t>Gain needed to recover</t>
        </is>
      </c>
      <c r="C20" s="17">
        <f>IF(C19&gt;=1,"total loss",C19/(1-C19))</f>
        <v/>
      </c>
    </row>
    <row r="21" ht="43" customHeight="1">
      <c r="A21" s="7" t="inlineStr">
        <is>
          <t>Years of compounding to recover</t>
        </is>
      </c>
      <c r="C21" s="37">
        <f>IF(OR(C18&lt;=0,C19&gt;=1),"never",LN(1/(1-C19))/LN(1+C18))</f>
        <v/>
      </c>
      <c r="F21" s="9" t="inlineStr">
        <is>
          <t>Compounded recovery time: ln(1/(1-DD)) divided by ln(1+r). A 35% drawdown at 10% a year is about four and a half years spent getting back to zero.</t>
        </is>
      </c>
    </row>
    <row r="22">
      <c r="A22" s="7" t="inlineStr">
        <is>
          <t>Equity left of your account</t>
        </is>
      </c>
      <c r="C22" s="32">
        <f>Equity*(1-C19)</f>
        <v/>
      </c>
    </row>
  </sheetData>
  <conditionalFormatting sqref="B5:B15">
    <cfRule type="colorScale" priority="1">
      <colorScale>
        <cfvo type="min"/>
        <cfvo type="max"/>
        <color rgb="00DFF2F6"/>
        <color rgb="00F5A3A0"/>
      </colorScale>
    </cfRule>
  </conditionalFormatting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AssetWhisper</dc:creator>
  <dc:title xmlns:dc="http://purl.org/dc/elements/1.1/">Position Sizing Workbook</dc:title>
  <dc:description xmlns:dc="http://purl.org/dc/elements/1.1/">Position sizing, drawdown and risk-of-ruin workbook. Educational tool, not investment advice.</dc:description>
  <dcterms:created xmlns:dcterms="http://purl.org/dc/terms/" xmlns:xsi="http://www.w3.org/2001/XMLSchema-instance" xsi:type="dcterms:W3CDTF">2026-09-08T20:02:17Z</dcterms:created>
  <dcterms:modified xmlns:dcterms="http://purl.org/dc/terms/" xmlns:xsi="http://www.w3.org/2001/XMLSchema-instance" xsi:type="dcterms:W3CDTF">2026-09-08T20:02:17Z</dcterms:modified>
  <cp:category>FREE</cp:category>
</cp:coreProperties>
</file>